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<sst xmlns="http://schemas.openxmlformats.org/spreadsheetml/2006/main" count="134" uniqueCount="134">
  <si>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</si>
  <si>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</si>
  <si>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</si>
  <si>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</si>
  <si>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</si>
  <si>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</si>
  <si>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</si>
  <si>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</si>
  <si>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</si>
  <si>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</si>
  <si>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</si>
  <si>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</si>
  <si>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</si>
  <si>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</si>
  <si>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</si>
  <si>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</si>
  <si>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</si>
  <si>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</si>
  <si>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</si>
  <si>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</si>
  <si>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</si>
  <si>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</si>
  <si>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</si>
  <si>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</si>
  <si>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</si>
  <si>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</si>
  <si>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</si>
  <si>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</si>
  <si>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</si>
  <si>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</si>
  <si>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</si>
  <si>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</si>
  <si>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</si>
  <si>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</si>
  <si>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</si>
  <si>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</si>
  <si>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</si>
  <si>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</si>
  <si>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</si>
  <si>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</si>
  <si>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</si>
  <si>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</si>
  <si>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</si>
  <si>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</si>
  <si>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</si>
  <si>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</si>
  <si>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</si>
  <si>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</si>
  <si>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</si>
  <si>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</si>
  <si>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</si>
  <si>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</si>
  <si>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</si>
  <si>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</si>
  <si>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</si>
  <si>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</si>
  <si>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</si>
  <si>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</si>
  <si>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</si>
  <si>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</si>
  <si>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</si>
  <si>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</si>
  <si>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</si>
  <si>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</si>
  <si>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</si>
  <si>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</si>
  <si>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</si>
  <si>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</si>
  <si>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</si>
  <si>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</si>
  <si>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</si>
  <si>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</si>
  <si>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</si>
  <si>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</si>
  <si>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</si>
  <si>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</si>
  <si>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</si>
  <si>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</si>
  <si>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</si>
  <si>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</si>
  <si>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</si>
  <si>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</si>
  <si>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</si>
  <si>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</si>
  <si>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</si>
  <si>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</si>
  <si>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</si>
  <si>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</si>
  <si>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</si>
  <si>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</si>
  <si>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</si>
  <si>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</si>
  <si>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</si>
  <si>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</si>
  <si>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</si>
  <si>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</si>
  <si>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</si>
  <si>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</si>
  <si>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</si>
  <si>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</si>
  <si>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</si>
  <si>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</si>
  <si>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</si>
  <si>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</si>
  <si>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</si>
  <si>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</si>
  <si>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</si>
  <si>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</si>
  <si>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</si>
  <si>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</si>
  <si>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</si>
  <si>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</si>
  <si>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</si>
  <si>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</si>
  <si>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</si>
  <si>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</si>
  <si>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</si>
  <si>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</si>
  <si>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</si>
  <si>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</si>
  <si>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</si>
  <si>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</si>
  <si>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</si>
  <si>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Исполнено</t>
  </si>
  <si>
    <t>% исполнения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</si>
  <si>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</si>
  <si>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</si>
  <si>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2 02 45303 05 0000 150</t>
  </si>
  <si>
    <t>Межбюджетные трансферты  бюджетам муниципальных районов на ежемесячное денежное вознаграждение за класное руководство педагогическим работникам государственных и муниципальных общеобразовательных организаций</t>
  </si>
  <si>
    <t>1 12 01000 10 0000 120</t>
  </si>
  <si>
    <t>1 12 01000 16 0000 120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</si>
  <si>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</si>
  <si>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Приложение 1 к Решению Думы</t>
  </si>
  <si>
    <t>№ 21 от 12.11.2020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</si>
</sst>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  <numFmt numFmtId="188" formatCode="#,##0.00_ ;\-#,##0.00\ "/>
    <numFmt numFmtId="189" formatCode="#,##0.000_ ;\-#,##0.000\ "/>
    <numFmt numFmtId="190" formatCode="#,##0.0000_ ;\-#,##0.0000\ "/>
    <numFmt numFmtId="191" formatCode="#,##0.00000_ ;\-#,##0.00000\ "/>
    <numFmt numFmtId="192" formatCode="#,##0.000000_ ;\-#,##0.000000\ "/>
    <numFmt numFmtId="193" formatCode="#,##0.0_ ;\-#,##0.0\ "/>
    <numFmt numFmtId="194" formatCode="#,##0_ ;\-#,##0\ 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191" fontId="12" fillId="0" borderId="0" xfId="60" applyNumberFormat="1" applyFont="1" applyAlignment="1">
      <alignment/>
    </xf>
    <xf numFmtId="191" fontId="0" fillId="0" borderId="0" xfId="60" applyNumberFormat="1" applyFont="1" applyFill="1" applyAlignment="1">
      <alignment/>
    </xf>
    <xf numFmtId="191" fontId="1" fillId="0" borderId="10" xfId="60" applyNumberFormat="1" applyFont="1" applyFill="1" applyBorder="1" applyAlignment="1">
      <alignment horizontal="center" vertical="center" shrinkToFit="1"/>
    </xf>
    <xf numFmtId="191" fontId="8" fillId="0" borderId="10" xfId="60" applyNumberFormat="1" applyFont="1" applyFill="1" applyBorder="1" applyAlignment="1">
      <alignment horizontal="right" wrapText="1"/>
    </xf>
    <xf numFmtId="191" fontId="1" fillId="0" borderId="10" xfId="60" applyNumberFormat="1" applyFont="1" applyFill="1" applyBorder="1" applyAlignment="1">
      <alignment horizontal="right" wrapText="1"/>
    </xf>
    <xf numFmtId="191" fontId="1" fillId="0" borderId="11" xfId="60" applyNumberFormat="1" applyFont="1" applyFill="1" applyBorder="1" applyAlignment="1">
      <alignment horizontal="right" wrapText="1"/>
    </xf>
    <xf numFmtId="191" fontId="8" fillId="33" borderId="10" xfId="60" applyNumberFormat="1" applyFont="1" applyFill="1" applyBorder="1" applyAlignment="1">
      <alignment horizontal="right" wrapText="1"/>
    </xf>
    <xf numFmtId="191" fontId="1" fillId="33" borderId="10" xfId="60" applyNumberFormat="1" applyFont="1" applyFill="1" applyBorder="1" applyAlignment="1">
      <alignment horizontal="right" wrapText="1"/>
    </xf>
    <xf numFmtId="191" fontId="10" fillId="33" borderId="10" xfId="60" applyNumberFormat="1" applyFont="1" applyFill="1" applyBorder="1" applyAlignment="1">
      <alignment horizontal="right" wrapText="1"/>
    </xf>
    <xf numFmtId="191" fontId="1" fillId="33" borderId="10" xfId="60" applyNumberFormat="1" applyFont="1" applyFill="1" applyBorder="1" applyAlignment="1">
      <alignment horizontal="right" wrapText="1"/>
    </xf>
    <xf numFmtId="191" fontId="1" fillId="33" borderId="10" xfId="0" applyNumberFormat="1" applyFont="1" applyFill="1" applyBorder="1" applyAlignment="1">
      <alignment horizontal="right" wrapText="1"/>
    </xf>
    <xf numFmtId="191" fontId="8" fillId="33" borderId="10" xfId="60" applyNumberFormat="1" applyFont="1" applyFill="1" applyBorder="1" applyAlignment="1">
      <alignment horizontal="right"/>
    </xf>
    <xf numFmtId="186" fontId="1" fillId="33" borderId="10" xfId="60" applyNumberFormat="1" applyFont="1" applyFill="1" applyBorder="1" applyAlignment="1">
      <alignment horizontal="right" wrapText="1"/>
    </xf>
    <xf numFmtId="194" fontId="0" fillId="0" borderId="10" xfId="6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0</xdr:rowOff>
    </xdr:from>
    <xdr:to>
      <xdr:col>7</xdr:col>
      <xdr:colOff>542925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39275" y="16192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1266825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05425" y="1619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0</xdr:rowOff>
    </xdr:from>
    <xdr:to>
      <xdr:col>7</xdr:col>
      <xdr:colOff>647700</xdr:colOff>
      <xdr:row>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277475" y="1619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0</xdr:rowOff>
    </xdr:from>
    <xdr:to>
      <xdr:col>8</xdr:col>
      <xdr:colOff>400050</xdr:colOff>
      <xdr:row>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06075" y="1619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7.25390625" style="12" customWidth="1"/>
    <col min="2" max="2" width="51.00390625" style="1" customWidth="1"/>
    <col min="3" max="3" width="20.75390625" style="32" customWidth="1"/>
    <col min="4" max="4" width="19.625" style="72" customWidth="1"/>
    <col min="5" max="5" width="15.875" style="1" customWidth="1"/>
    <col min="6" max="16384" width="9.125" style="1" customWidth="1"/>
  </cols>
  <sheetData>
    <row r="1" spans="2:4" ht="12.75">
      <c r="B1" s="58"/>
      <c r="C1" s="58"/>
      <c r="D1" s="71"/>
    </row>
    <row r="2" spans="2:3" ht="12.75">
      <c r="B2" s="86" t="s">
        <v>132</v>
      </c>
      <c r="C2" s="86"/>
    </row>
    <row r="3" spans="2:3" ht="12.75">
      <c r="B3" s="86" t="s">
        <v>23</v>
      </c>
      <c r="C3" s="86"/>
    </row>
    <row r="4" spans="2:3" ht="12.75">
      <c r="B4" s="86" t="s">
        <v>133</v>
      </c>
      <c r="C4" s="86"/>
    </row>
    <row r="5" spans="1:3" ht="18.75" customHeight="1">
      <c r="A5" s="3"/>
      <c r="B5" s="17" t="s">
        <v>22</v>
      </c>
      <c r="C5" s="18"/>
    </row>
    <row r="6" spans="1:3" ht="22.5" customHeight="1">
      <c r="A6" s="1"/>
      <c r="B6" s="17" t="s">
        <v>104</v>
      </c>
      <c r="C6" s="18"/>
    </row>
    <row r="7" spans="1:3" ht="39.75" customHeight="1" hidden="1">
      <c r="A7" s="4" t="s">
        <v>0</v>
      </c>
      <c r="B7" s="5"/>
      <c r="C7" s="19"/>
    </row>
    <row r="8" spans="1:5" ht="18.75">
      <c r="A8" s="13"/>
      <c r="B8" s="14"/>
      <c r="C8" s="29"/>
      <c r="E8" s="29" t="s">
        <v>33</v>
      </c>
    </row>
    <row r="9" spans="1:5" ht="75" customHeight="1">
      <c r="A9" s="15" t="s">
        <v>1</v>
      </c>
      <c r="B9" s="15" t="s">
        <v>2</v>
      </c>
      <c r="C9" s="20" t="s">
        <v>3</v>
      </c>
      <c r="D9" s="73" t="s">
        <v>123</v>
      </c>
      <c r="E9" s="66" t="s">
        <v>124</v>
      </c>
    </row>
    <row r="10" spans="1:5" ht="18.75">
      <c r="A10" s="16">
        <v>1</v>
      </c>
      <c r="B10" s="16">
        <v>2</v>
      </c>
      <c r="C10" s="21">
        <v>3</v>
      </c>
      <c r="D10" s="84">
        <v>4</v>
      </c>
      <c r="E10" s="67">
        <v>5</v>
      </c>
    </row>
    <row r="11" spans="1:5" ht="37.5">
      <c r="A11" s="34" t="s">
        <v>4</v>
      </c>
      <c r="B11" s="7" t="s">
        <v>21</v>
      </c>
      <c r="C11" s="8">
        <f>C12+C14+C16+C20+C23+C30+C33+C35+C38+C39</f>
        <v>431476</v>
      </c>
      <c r="D11" s="74">
        <f>D12+D14+D16+D20+D23+D30+D33+D35+D38+D39</f>
        <v>364396.74558</v>
      </c>
      <c r="E11" s="68">
        <f aca="true" t="shared" si="0" ref="E11:E76">D11/C11*100</f>
        <v>84.45353752700035</v>
      </c>
    </row>
    <row r="12" spans="1:5" ht="18.75">
      <c r="A12" s="34" t="s">
        <v>5</v>
      </c>
      <c r="B12" s="9" t="s">
        <v>6</v>
      </c>
      <c r="C12" s="10">
        <f>SUM(C13)</f>
        <v>351069</v>
      </c>
      <c r="D12" s="75">
        <f>SUM(D13)</f>
        <v>290446.24682</v>
      </c>
      <c r="E12" s="68">
        <f t="shared" si="0"/>
        <v>82.73195492054268</v>
      </c>
    </row>
    <row r="13" spans="1:5" ht="18.75">
      <c r="A13" s="34" t="s">
        <v>7</v>
      </c>
      <c r="B13" s="9" t="s">
        <v>8</v>
      </c>
      <c r="C13" s="10">
        <v>351069</v>
      </c>
      <c r="D13" s="75">
        <v>290446.24682</v>
      </c>
      <c r="E13" s="68">
        <f t="shared" si="0"/>
        <v>82.73195492054268</v>
      </c>
    </row>
    <row r="14" spans="1:5" ht="55.5" customHeight="1">
      <c r="A14" s="34" t="s">
        <v>59</v>
      </c>
      <c r="B14" s="9" t="s">
        <v>60</v>
      </c>
      <c r="C14" s="10">
        <f>C15</f>
        <v>16290</v>
      </c>
      <c r="D14" s="75">
        <f>D15</f>
        <v>11088.62173</v>
      </c>
      <c r="E14" s="68">
        <f t="shared" si="0"/>
        <v>68.07011497851443</v>
      </c>
    </row>
    <row r="15" spans="1:5" ht="56.25">
      <c r="A15" s="34" t="s">
        <v>61</v>
      </c>
      <c r="B15" s="9" t="s">
        <v>62</v>
      </c>
      <c r="C15" s="10">
        <v>16290</v>
      </c>
      <c r="D15" s="75">
        <v>11088.62173</v>
      </c>
      <c r="E15" s="68">
        <f t="shared" si="0"/>
        <v>68.07011497851443</v>
      </c>
    </row>
    <row r="16" spans="1:5" ht="18.75">
      <c r="A16" s="34" t="s">
        <v>9</v>
      </c>
      <c r="B16" s="9" t="s">
        <v>10</v>
      </c>
      <c r="C16" s="10">
        <f>SUM(C17:C18)+C19</f>
        <v>7794</v>
      </c>
      <c r="D16" s="75">
        <f>SUM(D17:D18)+D19</f>
        <v>7546.86939</v>
      </c>
      <c r="E16" s="68">
        <f t="shared" si="0"/>
        <v>96.82921978444958</v>
      </c>
    </row>
    <row r="17" spans="1:5" ht="37.5">
      <c r="A17" s="34" t="s">
        <v>35</v>
      </c>
      <c r="B17" s="9" t="s">
        <v>24</v>
      </c>
      <c r="C17" s="10">
        <v>6871</v>
      </c>
      <c r="D17" s="75">
        <v>6551.28126</v>
      </c>
      <c r="E17" s="68">
        <f t="shared" si="0"/>
        <v>95.34683830592344</v>
      </c>
    </row>
    <row r="18" spans="1:5" ht="18.75">
      <c r="A18" s="34" t="s">
        <v>36</v>
      </c>
      <c r="B18" s="9" t="s">
        <v>11</v>
      </c>
      <c r="C18" s="10">
        <v>561</v>
      </c>
      <c r="D18" s="75">
        <v>668.91947</v>
      </c>
      <c r="E18" s="68">
        <f t="shared" si="0"/>
        <v>119.23698217468805</v>
      </c>
    </row>
    <row r="19" spans="1:5" ht="75">
      <c r="A19" s="34" t="s">
        <v>72</v>
      </c>
      <c r="B19" s="30" t="s">
        <v>58</v>
      </c>
      <c r="C19" s="10">
        <v>362</v>
      </c>
      <c r="D19" s="75">
        <v>326.66866</v>
      </c>
      <c r="E19" s="68">
        <f t="shared" si="0"/>
        <v>90.23996132596685</v>
      </c>
    </row>
    <row r="20" spans="1:5" ht="18.75">
      <c r="A20" s="34" t="s">
        <v>12</v>
      </c>
      <c r="B20" s="9" t="s">
        <v>31</v>
      </c>
      <c r="C20" s="10">
        <f>C21+C22</f>
        <v>3870</v>
      </c>
      <c r="D20" s="75">
        <f>D21+D22</f>
        <v>3210.35572</v>
      </c>
      <c r="E20" s="68">
        <f t="shared" si="0"/>
        <v>82.95492816537468</v>
      </c>
    </row>
    <row r="21" spans="1:5" ht="76.5" customHeight="1">
      <c r="A21" s="34" t="s">
        <v>71</v>
      </c>
      <c r="B21" s="23" t="s">
        <v>37</v>
      </c>
      <c r="C21" s="10">
        <v>3790</v>
      </c>
      <c r="D21" s="75">
        <v>3166.03722</v>
      </c>
      <c r="E21" s="68">
        <f t="shared" si="0"/>
        <v>83.53660211081795</v>
      </c>
    </row>
    <row r="22" spans="1:5" ht="55.5" customHeight="1">
      <c r="A22" s="34" t="s">
        <v>77</v>
      </c>
      <c r="B22" s="23" t="s">
        <v>78</v>
      </c>
      <c r="C22" s="10">
        <v>80</v>
      </c>
      <c r="D22" s="75">
        <v>44.3185</v>
      </c>
      <c r="E22" s="68">
        <f t="shared" si="0"/>
        <v>55.398125</v>
      </c>
    </row>
    <row r="23" spans="1:5" ht="93.75">
      <c r="A23" s="34" t="s">
        <v>13</v>
      </c>
      <c r="B23" s="59" t="s">
        <v>14</v>
      </c>
      <c r="C23" s="10">
        <f>SUM(C24:C29)</f>
        <v>44538</v>
      </c>
      <c r="D23" s="75">
        <f>SUM(D24:D29)</f>
        <v>42819.00301000001</v>
      </c>
      <c r="E23" s="68">
        <f t="shared" si="0"/>
        <v>96.14038126992682</v>
      </c>
    </row>
    <row r="24" spans="1:5" ht="151.5" customHeight="1">
      <c r="A24" s="62" t="s">
        <v>73</v>
      </c>
      <c r="B24" s="60" t="s">
        <v>79</v>
      </c>
      <c r="C24" s="10">
        <v>37038</v>
      </c>
      <c r="D24" s="75">
        <v>28013.64483</v>
      </c>
      <c r="E24" s="68">
        <f t="shared" si="0"/>
        <v>75.63487453426211</v>
      </c>
    </row>
    <row r="25" spans="1:5" ht="150">
      <c r="A25" s="62" t="s">
        <v>80</v>
      </c>
      <c r="B25" s="23" t="s">
        <v>114</v>
      </c>
      <c r="C25" s="10">
        <v>4770</v>
      </c>
      <c r="D25" s="75">
        <v>12146.28435</v>
      </c>
      <c r="E25" s="68">
        <f t="shared" si="0"/>
        <v>254.63908490566038</v>
      </c>
    </row>
    <row r="26" spans="1:5" ht="153.75" customHeight="1">
      <c r="A26" s="62" t="s">
        <v>115</v>
      </c>
      <c r="B26" s="23" t="s">
        <v>116</v>
      </c>
      <c r="C26" s="10">
        <v>270</v>
      </c>
      <c r="D26" s="75">
        <v>88.02092</v>
      </c>
      <c r="E26" s="68">
        <f t="shared" si="0"/>
        <v>32.60034074074074</v>
      </c>
    </row>
    <row r="27" spans="1:5" ht="114.75" customHeight="1">
      <c r="A27" s="61" t="s">
        <v>25</v>
      </c>
      <c r="B27" s="23" t="s">
        <v>34</v>
      </c>
      <c r="C27" s="10">
        <v>1950</v>
      </c>
      <c r="D27" s="75">
        <v>1480.60577</v>
      </c>
      <c r="E27" s="68">
        <f t="shared" si="0"/>
        <v>75.92850102564101</v>
      </c>
    </row>
    <row r="28" spans="1:5" ht="187.5">
      <c r="A28" s="61" t="s">
        <v>117</v>
      </c>
      <c r="B28" s="23" t="s">
        <v>118</v>
      </c>
      <c r="C28" s="10">
        <v>0</v>
      </c>
      <c r="D28" s="75">
        <v>3.50781</v>
      </c>
      <c r="E28" s="68" t="e">
        <f t="shared" si="0"/>
        <v>#DIV/0!</v>
      </c>
    </row>
    <row r="29" spans="1:5" ht="150">
      <c r="A29" s="61" t="s">
        <v>83</v>
      </c>
      <c r="B29" s="63" t="s">
        <v>82</v>
      </c>
      <c r="C29" s="10">
        <v>510</v>
      </c>
      <c r="D29" s="75">
        <v>1086.93933</v>
      </c>
      <c r="E29" s="68">
        <f t="shared" si="0"/>
        <v>213.12535882352938</v>
      </c>
    </row>
    <row r="30" spans="1:5" ht="37.5">
      <c r="A30" s="34" t="s">
        <v>15</v>
      </c>
      <c r="B30" s="9" t="s">
        <v>16</v>
      </c>
      <c r="C30" s="10">
        <f>SUM(C31)</f>
        <v>2341</v>
      </c>
      <c r="D30" s="85">
        <f>SUM(D31)</f>
        <v>1837.3634</v>
      </c>
      <c r="E30" s="68">
        <f t="shared" si="0"/>
        <v>78.48626228107646</v>
      </c>
    </row>
    <row r="31" spans="1:5" ht="37.5">
      <c r="A31" s="34" t="s">
        <v>129</v>
      </c>
      <c r="B31" s="9" t="s">
        <v>17</v>
      </c>
      <c r="C31" s="10">
        <v>2341</v>
      </c>
      <c r="D31" s="75">
        <v>1837.3634</v>
      </c>
      <c r="E31" s="68">
        <f t="shared" si="0"/>
        <v>78.48626228107646</v>
      </c>
    </row>
    <row r="32" spans="1:5" ht="131.25">
      <c r="A32" s="61" t="s">
        <v>130</v>
      </c>
      <c r="B32" s="9" t="s">
        <v>131</v>
      </c>
      <c r="C32" s="25">
        <v>24</v>
      </c>
      <c r="D32" s="76">
        <v>54.67595</v>
      </c>
      <c r="E32" s="68">
        <f t="shared" si="0"/>
        <v>227.81645833333334</v>
      </c>
    </row>
    <row r="33" spans="1:5" ht="56.25">
      <c r="A33" s="36" t="s">
        <v>32</v>
      </c>
      <c r="B33" s="24" t="s">
        <v>38</v>
      </c>
      <c r="C33" s="25">
        <f>SUM(C34)</f>
        <v>74</v>
      </c>
      <c r="D33" s="76">
        <f>SUM(D34)</f>
        <v>600.59298</v>
      </c>
      <c r="E33" s="68">
        <f t="shared" si="0"/>
        <v>811.6121351351351</v>
      </c>
    </row>
    <row r="34" spans="1:5" ht="37.5">
      <c r="A34" s="35" t="s">
        <v>39</v>
      </c>
      <c r="B34" s="23" t="s">
        <v>40</v>
      </c>
      <c r="C34" s="10">
        <v>74</v>
      </c>
      <c r="D34" s="75">
        <v>600.59298</v>
      </c>
      <c r="E34" s="68">
        <f t="shared" si="0"/>
        <v>811.6121351351351</v>
      </c>
    </row>
    <row r="35" spans="1:5" ht="36.75" customHeight="1">
      <c r="A35" s="34" t="s">
        <v>18</v>
      </c>
      <c r="B35" s="9" t="s">
        <v>26</v>
      </c>
      <c r="C35" s="10">
        <f>SUM(C36:C37)</f>
        <v>3000</v>
      </c>
      <c r="D35" s="75">
        <f>SUM(D36:D37)</f>
        <v>3141.70918</v>
      </c>
      <c r="E35" s="68">
        <f t="shared" si="0"/>
        <v>104.72363933333332</v>
      </c>
    </row>
    <row r="36" spans="1:5" ht="112.5">
      <c r="A36" s="35" t="s">
        <v>105</v>
      </c>
      <c r="B36" s="22" t="s">
        <v>74</v>
      </c>
      <c r="C36" s="10">
        <v>3000</v>
      </c>
      <c r="D36" s="75">
        <v>2197.94538</v>
      </c>
      <c r="E36" s="68">
        <f t="shared" si="0"/>
        <v>73.264846</v>
      </c>
    </row>
    <row r="37" spans="1:5" ht="93.75">
      <c r="A37" s="64" t="s">
        <v>119</v>
      </c>
      <c r="B37" s="22" t="s">
        <v>120</v>
      </c>
      <c r="C37" s="10">
        <v>0</v>
      </c>
      <c r="D37" s="75">
        <v>943.7638</v>
      </c>
      <c r="E37" s="68" t="e">
        <f t="shared" si="0"/>
        <v>#DIV/0!</v>
      </c>
    </row>
    <row r="38" spans="1:5" ht="37.5">
      <c r="A38" s="34" t="s">
        <v>19</v>
      </c>
      <c r="B38" s="9" t="s">
        <v>20</v>
      </c>
      <c r="C38" s="10">
        <v>2500</v>
      </c>
      <c r="D38" s="75">
        <v>3685.36415</v>
      </c>
      <c r="E38" s="68">
        <f t="shared" si="0"/>
        <v>147.414566</v>
      </c>
    </row>
    <row r="39" spans="1:5" ht="18.75">
      <c r="A39" s="37" t="s">
        <v>27</v>
      </c>
      <c r="B39" s="9" t="s">
        <v>28</v>
      </c>
      <c r="C39" s="10">
        <f>SUM(C40)</f>
        <v>0</v>
      </c>
      <c r="D39" s="75">
        <f>SUM(D40)</f>
        <v>20.6192</v>
      </c>
      <c r="E39" s="68" t="e">
        <f t="shared" si="0"/>
        <v>#DIV/0!</v>
      </c>
    </row>
    <row r="40" spans="1:5" ht="37.5">
      <c r="A40" s="37" t="s">
        <v>29</v>
      </c>
      <c r="B40" s="9" t="s">
        <v>30</v>
      </c>
      <c r="C40" s="10">
        <v>0</v>
      </c>
      <c r="D40" s="75">
        <v>20.6192</v>
      </c>
      <c r="E40" s="68" t="e">
        <f t="shared" si="0"/>
        <v>#DIV/0!</v>
      </c>
    </row>
    <row r="41" spans="1:5" ht="18.75">
      <c r="A41" s="6" t="s">
        <v>41</v>
      </c>
      <c r="B41" s="38" t="s">
        <v>42</v>
      </c>
      <c r="C41" s="39">
        <f>C42</f>
        <v>659450.7141</v>
      </c>
      <c r="D41" s="77">
        <f>D42+D78</f>
        <v>405261.5836499998</v>
      </c>
      <c r="E41" s="68">
        <f t="shared" si="0"/>
        <v>61.454415771327135</v>
      </c>
    </row>
    <row r="42" spans="1:5" ht="56.25">
      <c r="A42" s="6" t="s">
        <v>43</v>
      </c>
      <c r="B42" s="40" t="s">
        <v>44</v>
      </c>
      <c r="C42" s="41">
        <f>C43+C48+C53+C75</f>
        <v>659450.7141</v>
      </c>
      <c r="D42" s="78">
        <f>D43+D48+D53+D75</f>
        <v>416412.4020499998</v>
      </c>
      <c r="E42" s="68">
        <f t="shared" si="0"/>
        <v>63.1453409855364</v>
      </c>
    </row>
    <row r="43" spans="1:5" ht="56.25">
      <c r="A43" s="6" t="s">
        <v>87</v>
      </c>
      <c r="B43" s="40" t="s">
        <v>45</v>
      </c>
      <c r="C43" s="41">
        <f>C44+C47+C45+C46</f>
        <v>27508.406</v>
      </c>
      <c r="D43" s="78">
        <f>D44+D47+D45+D46</f>
        <v>24275.763880000002</v>
      </c>
      <c r="E43" s="68">
        <f t="shared" si="0"/>
        <v>88.24852984938497</v>
      </c>
    </row>
    <row r="44" spans="1:5" ht="59.25" customHeight="1">
      <c r="A44" s="26" t="s">
        <v>88</v>
      </c>
      <c r="B44" s="42" t="s">
        <v>46</v>
      </c>
      <c r="C44" s="43"/>
      <c r="D44" s="79"/>
      <c r="E44" s="68"/>
    </row>
    <row r="45" spans="1:5" ht="58.5" customHeight="1">
      <c r="A45" s="26" t="s">
        <v>89</v>
      </c>
      <c r="B45" s="42" t="s">
        <v>76</v>
      </c>
      <c r="C45" s="43">
        <f>18942.607+7555.799</f>
        <v>26498.406</v>
      </c>
      <c r="D45" s="79">
        <v>23266.57584</v>
      </c>
      <c r="E45" s="68">
        <f t="shared" si="0"/>
        <v>87.80368087046443</v>
      </c>
    </row>
    <row r="46" spans="1:5" ht="133.5" customHeight="1">
      <c r="A46" s="26" t="s">
        <v>121</v>
      </c>
      <c r="B46" s="65" t="s">
        <v>122</v>
      </c>
      <c r="C46" s="43">
        <v>1010</v>
      </c>
      <c r="D46" s="79">
        <v>1009.18804</v>
      </c>
      <c r="E46" s="68">
        <f t="shared" si="0"/>
        <v>99.91960792079207</v>
      </c>
    </row>
    <row r="47" spans="1:5" ht="37.5">
      <c r="A47" s="26" t="s">
        <v>90</v>
      </c>
      <c r="B47" s="42" t="s">
        <v>66</v>
      </c>
      <c r="C47" s="44">
        <v>0</v>
      </c>
      <c r="D47" s="79">
        <v>0</v>
      </c>
      <c r="E47" s="68">
        <v>0</v>
      </c>
    </row>
    <row r="48" spans="1:5" ht="75">
      <c r="A48" s="6" t="s">
        <v>91</v>
      </c>
      <c r="B48" s="40" t="s">
        <v>47</v>
      </c>
      <c r="C48" s="43">
        <f>C49+C50+C52+C51</f>
        <v>147711.63939</v>
      </c>
      <c r="D48" s="79">
        <f>D49+D50+D52+D51</f>
        <v>20666.172939999997</v>
      </c>
      <c r="E48" s="68">
        <f t="shared" si="0"/>
        <v>13.990889970041916</v>
      </c>
    </row>
    <row r="49" spans="1:5" s="28" customFormat="1" ht="94.5" customHeight="1">
      <c r="A49" s="6" t="s">
        <v>101</v>
      </c>
      <c r="B49" s="40" t="s">
        <v>102</v>
      </c>
      <c r="C49" s="41">
        <v>1745.547</v>
      </c>
      <c r="D49" s="78">
        <v>1939.547</v>
      </c>
      <c r="E49" s="68">
        <f t="shared" si="0"/>
        <v>111.1139946389298</v>
      </c>
    </row>
    <row r="50" spans="1:5" s="28" customFormat="1" ht="57" customHeight="1">
      <c r="A50" s="6" t="s">
        <v>110</v>
      </c>
      <c r="B50" s="40" t="s">
        <v>111</v>
      </c>
      <c r="C50" s="41">
        <v>1978.993</v>
      </c>
      <c r="D50" s="78">
        <v>0</v>
      </c>
      <c r="E50" s="68">
        <f t="shared" si="0"/>
        <v>0</v>
      </c>
    </row>
    <row r="51" spans="1:5" s="28" customFormat="1" ht="55.5" customHeight="1">
      <c r="A51" s="6" t="s">
        <v>92</v>
      </c>
      <c r="B51" s="40" t="s">
        <v>75</v>
      </c>
      <c r="C51" s="55">
        <v>4239.4786</v>
      </c>
      <c r="D51" s="78">
        <v>4239.4786</v>
      </c>
      <c r="E51" s="68">
        <f t="shared" si="0"/>
        <v>100</v>
      </c>
    </row>
    <row r="52" spans="1:5" s="28" customFormat="1" ht="18.75">
      <c r="A52" s="6" t="s">
        <v>93</v>
      </c>
      <c r="B52" s="40" t="s">
        <v>48</v>
      </c>
      <c r="C52" s="41">
        <f>204873.26419-15095.6434-5036-312-45632+950</f>
        <v>139747.62079</v>
      </c>
      <c r="D52" s="78">
        <v>14487.14734</v>
      </c>
      <c r="E52" s="68">
        <f t="shared" si="0"/>
        <v>10.366650436052838</v>
      </c>
    </row>
    <row r="53" spans="1:5" s="28" customFormat="1" ht="38.25" customHeight="1">
      <c r="A53" s="26" t="s">
        <v>94</v>
      </c>
      <c r="B53" s="40" t="s">
        <v>49</v>
      </c>
      <c r="C53" s="78">
        <f>C54+C70+C71+C72+C73+C74</f>
        <v>479986.26871</v>
      </c>
      <c r="D53" s="78">
        <f>D54+D70+D71+D72+D73+D74</f>
        <v>367472.0822299998</v>
      </c>
      <c r="E53" s="68">
        <f t="shared" si="0"/>
        <v>76.55887390645763</v>
      </c>
    </row>
    <row r="54" spans="1:5" ht="37.5" customHeight="1">
      <c r="A54" s="26" t="s">
        <v>95</v>
      </c>
      <c r="B54" s="40" t="s">
        <v>51</v>
      </c>
      <c r="C54" s="41">
        <f>SUM(C55:C69)</f>
        <v>472531.87470999995</v>
      </c>
      <c r="D54" s="78">
        <f>SUM(D55:D69)</f>
        <v>361739.09117999993</v>
      </c>
      <c r="E54" s="68">
        <f t="shared" si="0"/>
        <v>76.55337354797595</v>
      </c>
    </row>
    <row r="55" spans="1:5" ht="112.5">
      <c r="A55" s="87"/>
      <c r="B55" s="46" t="s">
        <v>52</v>
      </c>
      <c r="C55" s="45">
        <v>278439.129</v>
      </c>
      <c r="D55" s="78">
        <v>227975.30412</v>
      </c>
      <c r="E55" s="68">
        <f t="shared" si="0"/>
        <v>81.87617341670394</v>
      </c>
    </row>
    <row r="56" spans="1:5" ht="112.5" customHeight="1">
      <c r="A56" s="88"/>
      <c r="B56" s="46" t="s">
        <v>64</v>
      </c>
      <c r="C56" s="45">
        <v>88186.598</v>
      </c>
      <c r="D56" s="78">
        <v>68478.17311</v>
      </c>
      <c r="E56" s="68">
        <f t="shared" si="0"/>
        <v>77.6514511989679</v>
      </c>
    </row>
    <row r="57" spans="1:5" ht="136.5" customHeight="1">
      <c r="A57" s="88"/>
      <c r="B57" s="46" t="s">
        <v>86</v>
      </c>
      <c r="C57" s="47">
        <v>5200</v>
      </c>
      <c r="D57" s="78">
        <v>1654.8186</v>
      </c>
      <c r="E57" s="68">
        <f t="shared" si="0"/>
        <v>31.823434615384617</v>
      </c>
    </row>
    <row r="58" spans="1:5" ht="57.75" customHeight="1">
      <c r="A58" s="88"/>
      <c r="B58" s="48" t="s">
        <v>53</v>
      </c>
      <c r="C58" s="41">
        <v>1181.384</v>
      </c>
      <c r="D58" s="78">
        <v>909.01133</v>
      </c>
      <c r="E58" s="68">
        <f t="shared" si="0"/>
        <v>76.94461157422143</v>
      </c>
    </row>
    <row r="59" spans="1:5" ht="76.5" customHeight="1">
      <c r="A59" s="88"/>
      <c r="B59" s="48" t="s">
        <v>54</v>
      </c>
      <c r="C59" s="41">
        <v>22656.154</v>
      </c>
      <c r="D59" s="78">
        <v>16992.11547</v>
      </c>
      <c r="E59" s="68">
        <f t="shared" si="0"/>
        <v>74.99999986758566</v>
      </c>
    </row>
    <row r="60" spans="1:5" ht="56.25">
      <c r="A60" s="88"/>
      <c r="B60" s="46" t="s">
        <v>63</v>
      </c>
      <c r="C60" s="45">
        <f>3888.058+95.249</f>
        <v>3983.307</v>
      </c>
      <c r="D60" s="78">
        <v>655.0199</v>
      </c>
      <c r="E60" s="68">
        <f t="shared" si="0"/>
        <v>16.44412293604284</v>
      </c>
    </row>
    <row r="61" spans="1:5" ht="95.25" customHeight="1">
      <c r="A61" s="88"/>
      <c r="B61" s="46" t="s">
        <v>55</v>
      </c>
      <c r="C61" s="41">
        <v>774.981</v>
      </c>
      <c r="D61" s="78">
        <v>563.315</v>
      </c>
      <c r="E61" s="68">
        <f t="shared" si="0"/>
        <v>72.68758846991088</v>
      </c>
    </row>
    <row r="62" spans="1:5" ht="112.5">
      <c r="A62" s="88"/>
      <c r="B62" s="49" t="s">
        <v>84</v>
      </c>
      <c r="C62" s="47">
        <v>17872.85</v>
      </c>
      <c r="D62" s="78">
        <v>9866.60224</v>
      </c>
      <c r="E62" s="68">
        <f t="shared" si="0"/>
        <v>55.20441474079401</v>
      </c>
    </row>
    <row r="63" spans="1:5" ht="121.5" customHeight="1">
      <c r="A63" s="88"/>
      <c r="B63" s="49" t="s">
        <v>67</v>
      </c>
      <c r="C63" s="41">
        <v>0.70872</v>
      </c>
      <c r="D63" s="78">
        <v>0.35436</v>
      </c>
      <c r="E63" s="68">
        <f t="shared" si="0"/>
        <v>50</v>
      </c>
    </row>
    <row r="64" spans="1:5" ht="150">
      <c r="A64" s="88"/>
      <c r="B64" s="48" t="s">
        <v>68</v>
      </c>
      <c r="C64" s="41">
        <f>499.319-80.59</f>
        <v>418.72900000000004</v>
      </c>
      <c r="D64" s="78">
        <v>0</v>
      </c>
      <c r="E64" s="68">
        <f t="shared" si="0"/>
        <v>0</v>
      </c>
    </row>
    <row r="65" spans="1:5" ht="75">
      <c r="A65" s="88"/>
      <c r="B65" s="46" t="s">
        <v>56</v>
      </c>
      <c r="C65" s="41">
        <v>767.144</v>
      </c>
      <c r="D65" s="78">
        <v>481.846</v>
      </c>
      <c r="E65" s="68">
        <f t="shared" si="0"/>
        <v>62.81037197709948</v>
      </c>
    </row>
    <row r="66" spans="1:5" ht="93" customHeight="1">
      <c r="A66" s="88"/>
      <c r="B66" s="46" t="s">
        <v>103</v>
      </c>
      <c r="C66" s="41">
        <f>16664.356+296.84899</f>
        <v>16961.20499</v>
      </c>
      <c r="D66" s="78">
        <v>8730.2079</v>
      </c>
      <c r="E66" s="68">
        <f t="shared" si="0"/>
        <v>51.471625424886746</v>
      </c>
    </row>
    <row r="67" spans="1:5" ht="188.25" customHeight="1">
      <c r="A67" s="88"/>
      <c r="B67" s="46" t="s">
        <v>85</v>
      </c>
      <c r="C67" s="41">
        <v>3.223</v>
      </c>
      <c r="D67" s="78">
        <v>0</v>
      </c>
      <c r="E67" s="68">
        <f t="shared" si="0"/>
        <v>0</v>
      </c>
    </row>
    <row r="68" spans="1:5" ht="61.5" customHeight="1">
      <c r="A68" s="88"/>
      <c r="B68" s="46" t="s">
        <v>106</v>
      </c>
      <c r="C68" s="41">
        <v>2728.978</v>
      </c>
      <c r="D68" s="83">
        <v>1868.58465</v>
      </c>
      <c r="E68" s="68">
        <f t="shared" si="0"/>
        <v>68.47195726751919</v>
      </c>
    </row>
    <row r="69" spans="1:5" ht="99.75" customHeight="1">
      <c r="A69" s="88"/>
      <c r="B69" s="46" t="s">
        <v>109</v>
      </c>
      <c r="C69" s="41">
        <v>33357.484</v>
      </c>
      <c r="D69" s="78">
        <v>23563.7385</v>
      </c>
      <c r="E69" s="68">
        <f t="shared" si="0"/>
        <v>70.64003538156535</v>
      </c>
    </row>
    <row r="70" spans="1:5" ht="141" customHeight="1">
      <c r="A70" s="26" t="s">
        <v>96</v>
      </c>
      <c r="B70" s="49" t="s">
        <v>70</v>
      </c>
      <c r="C70" s="56">
        <v>3748.978</v>
      </c>
      <c r="D70" s="78">
        <v>1600</v>
      </c>
      <c r="E70" s="68">
        <f t="shared" si="0"/>
        <v>42.67829792546129</v>
      </c>
    </row>
    <row r="71" spans="1:5" s="28" customFormat="1" ht="96" customHeight="1">
      <c r="A71" s="26" t="s">
        <v>97</v>
      </c>
      <c r="B71" s="50" t="s">
        <v>69</v>
      </c>
      <c r="C71" s="51">
        <v>28.576</v>
      </c>
      <c r="D71" s="80">
        <v>6.79</v>
      </c>
      <c r="E71" s="68">
        <f t="shared" si="0"/>
        <v>23.761198208286675</v>
      </c>
    </row>
    <row r="72" spans="1:5" s="28" customFormat="1" ht="75" customHeight="1">
      <c r="A72" s="26" t="s">
        <v>107</v>
      </c>
      <c r="B72" s="50" t="s">
        <v>108</v>
      </c>
      <c r="C72" s="51">
        <v>789.44</v>
      </c>
      <c r="D72" s="80">
        <v>438.83163</v>
      </c>
      <c r="E72" s="68">
        <f t="shared" si="0"/>
        <v>55.587711542359145</v>
      </c>
    </row>
    <row r="73" spans="1:5" s="28" customFormat="1" ht="57.75" customHeight="1">
      <c r="A73" s="26" t="s">
        <v>98</v>
      </c>
      <c r="B73" s="40" t="s">
        <v>50</v>
      </c>
      <c r="C73" s="41">
        <v>2887.4</v>
      </c>
      <c r="D73" s="78">
        <v>1693.62268</v>
      </c>
      <c r="E73" s="68">
        <f t="shared" si="0"/>
        <v>58.65563067119207</v>
      </c>
    </row>
    <row r="74" spans="1:5" s="28" customFormat="1" ht="57.75" customHeight="1">
      <c r="A74" s="26" t="s">
        <v>127</v>
      </c>
      <c r="B74" s="40" t="s">
        <v>128</v>
      </c>
      <c r="C74" s="41"/>
      <c r="D74" s="78">
        <v>1993.74674</v>
      </c>
      <c r="E74" s="68"/>
    </row>
    <row r="75" spans="1:5" s="28" customFormat="1" ht="24" customHeight="1">
      <c r="A75" s="26" t="s">
        <v>99</v>
      </c>
      <c r="B75" s="40" t="s">
        <v>81</v>
      </c>
      <c r="C75" s="47">
        <f>C76+C77</f>
        <v>4244.4</v>
      </c>
      <c r="D75" s="78">
        <f>D76+D77</f>
        <v>3998.383</v>
      </c>
      <c r="E75" s="68">
        <f t="shared" si="0"/>
        <v>94.20372726415984</v>
      </c>
    </row>
    <row r="76" spans="1:5" ht="131.25">
      <c r="A76" s="26" t="s">
        <v>100</v>
      </c>
      <c r="B76" s="52" t="s">
        <v>65</v>
      </c>
      <c r="C76" s="45">
        <v>200</v>
      </c>
      <c r="D76" s="78">
        <v>0</v>
      </c>
      <c r="E76" s="68">
        <f t="shared" si="0"/>
        <v>0</v>
      </c>
    </row>
    <row r="77" spans="1:5" ht="56.25">
      <c r="A77" s="26" t="s">
        <v>112</v>
      </c>
      <c r="B77" s="52" t="s">
        <v>113</v>
      </c>
      <c r="C77" s="45">
        <v>4044.4</v>
      </c>
      <c r="D77" s="78">
        <v>3998.383</v>
      </c>
      <c r="E77" s="68">
        <f>D77/C77*100</f>
        <v>98.8622045297201</v>
      </c>
    </row>
    <row r="78" spans="1:5" ht="93.75">
      <c r="A78" s="69" t="s">
        <v>125</v>
      </c>
      <c r="B78" s="70" t="s">
        <v>126</v>
      </c>
      <c r="C78" s="45"/>
      <c r="D78" s="81">
        <v>-11150.8184</v>
      </c>
      <c r="E78" s="68"/>
    </row>
    <row r="79" spans="1:5" ht="18.75">
      <c r="A79" s="27"/>
      <c r="B79" s="53" t="s">
        <v>57</v>
      </c>
      <c r="C79" s="54">
        <f>C11+C41</f>
        <v>1090926.7141</v>
      </c>
      <c r="D79" s="82">
        <f>D11+D41</f>
        <v>769658.3292299998</v>
      </c>
      <c r="E79" s="68">
        <f>D79/C79*100</f>
        <v>70.55087379219215</v>
      </c>
    </row>
    <row r="80" spans="1:3" ht="12.75">
      <c r="A80" s="11"/>
      <c r="B80" s="2"/>
      <c r="C80" s="31"/>
    </row>
    <row r="81" spans="1:3" ht="12.75">
      <c r="A81" s="11"/>
      <c r="B81" s="2"/>
      <c r="C81" s="33"/>
    </row>
    <row r="82" spans="1:3" ht="12.75">
      <c r="A82" s="11"/>
      <c r="B82" s="2"/>
      <c r="C82" s="33"/>
    </row>
    <row r="83" spans="1:3" ht="12.75">
      <c r="A83" s="11"/>
      <c r="B83" s="2"/>
      <c r="C83" s="57"/>
    </row>
    <row r="84" spans="1:3" ht="12.75">
      <c r="A84" s="11"/>
      <c r="B84" s="2"/>
      <c r="C84" s="31"/>
    </row>
    <row r="85" spans="1:3" ht="12.75">
      <c r="A85" s="11"/>
      <c r="B85" s="2"/>
      <c r="C85" s="31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  <row r="853" spans="1:3" ht="12.75">
      <c r="A853" s="11"/>
      <c r="B853" s="2"/>
      <c r="C853" s="31"/>
    </row>
  </sheetData>
  <sheetProtection/>
  <mergeCells count="4">
    <mergeCell ref="B2:C2"/>
    <mergeCell ref="B3:C3"/>
    <mergeCell ref="B4:C4"/>
    <mergeCell ref="A55:A69"/>
  </mergeCells>
  <printOptions/>
  <pageMargins left="0.2362204724409449" right="0.15748031496062992" top="0.15748031496062992" bottom="0.2362204724409449" header="0.15748031496062992" footer="0.15748031496062992"/>
  <pageSetup fitToHeight="1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2020-10-13T04:19:34Z</cp:lastPrinted>
  <dcterms:created xsi:type="dcterms:W3CDTF">2005-08-18T04:46:17Z</dcterms:created>
  <dcterms:modified xsi:type="dcterms:W3CDTF">2020-11-13T00:08:06Z</dcterms:modified>
  <cp:category/>
  <cp:version/>
  <cp:contentType/>
  <cp:contentStatus/>
</cp:coreProperties>
</file>